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<sst xmlns="http://schemas.openxmlformats.org/spreadsheetml/2006/main" count="59" uniqueCount="52">
  <si>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</si>
  <si>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</si>
  <si>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</si>
  <si>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</si>
  <si>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</si>
  <si>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</si>
  <si>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</si>
  <si>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</si>
  <si>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</si>
  <si>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</si>
  <si>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</si>
  <si>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</si>
  <si>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</si>
  <si>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</si>
  <si>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</si>
  <si>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</si>
  <si>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</si>
  <si>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</si>
  <si>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</si>
  <si>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</si>
  <si>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</si>
  <si>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</si>
  <si>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</si>
  <si>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</si>
  <si>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</si>
  <si>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</si>
  <si>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</si>
  <si>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</si>
  <si>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</si>
  <si>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</si>
  <si>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</si>
  <si>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</si>
  <si>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HELLINGLY PARISH COUNCIL</t>
  </si>
  <si>
    <t>WEALDEN DISTRICT</t>
  </si>
  <si>
    <t>TBC</t>
  </si>
  <si>
    <t>In 2020/21 HPC received a total of £330,777.94 in CIL monies due to many new housing developments being built. In 2021/22 HPC only received £106,303 so much lower.</t>
  </si>
  <si>
    <t>Due to the Community Hub opening, additional staff were required to run the administration of the Hub. Two part-time staff were recruited plus additional required overtime to carry out all duties.</t>
  </si>
  <si>
    <t>In 2021, the Community Hub payments were still an expenditure but now the build project is cofmpleted, the expenditure has reduced dramatically and as expected by HPC.</t>
  </si>
  <si>
    <t>EMR - Village Hall</t>
  </si>
  <si>
    <t>EMR - Cemetery</t>
  </si>
  <si>
    <t>EMR - LHB Recreation Grnd</t>
  </si>
  <si>
    <t>EMR - RB Public Open Space/Pla</t>
  </si>
  <si>
    <t>EMR - CIL</t>
  </si>
  <si>
    <t>EMR - Cemetery Lodge</t>
  </si>
  <si>
    <t>EMR - RB Park Allotments</t>
  </si>
  <si>
    <t>EMR - Toddlers Play Area RBPar</t>
  </si>
  <si>
    <t>EMR - RBPark Landscaping</t>
  </si>
  <si>
    <t>EMR - Elections</t>
  </si>
  <si>
    <t>EMR - UC Allotments</t>
  </si>
  <si>
    <t>EMR - LD Recreation Grnd</t>
  </si>
  <si>
    <t>EMR - Social Fund</t>
  </si>
  <si>
    <t>Explanation for ‘high’ reserves - HELLINGLY PARISH COUNCIL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</si>
</sst>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£&quot;#,##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3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50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50" fillId="35" borderId="11" xfId="0" applyFont="1" applyFill="1" applyBorder="1" applyAlignment="1">
      <alignment wrapText="1"/>
    </xf>
    <xf numFmtId="0" fontId="51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11" xfId="0" applyFont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36" borderId="11" xfId="0" applyFont="1" applyFill="1" applyBorder="1" applyAlignment="1">
      <alignment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0" borderId="0" xfId="0" applyFont="1" applyBorder="1" applyAlignment="1">
      <alignment horizontal="center" wrapText="1"/>
    </xf>
    <xf numFmtId="0" fontId="52" fillId="37" borderId="11" xfId="0" applyFont="1" applyFill="1" applyBorder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wrapText="1"/>
    </xf>
    <xf numFmtId="0" fontId="50" fillId="0" borderId="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0" fillId="0" borderId="0" xfId="0" applyFont="1" applyFill="1" applyAlignment="1">
      <alignment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left" vertical="center" indent="2"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52" fillId="38" borderId="0" xfId="0" applyFont="1" applyFill="1" applyAlignment="1">
      <alignment/>
    </xf>
    <xf numFmtId="3" fontId="11" fillId="38" borderId="0" xfId="0" applyNumberFormat="1" applyFont="1" applyFill="1" applyBorder="1" applyAlignment="1" applyProtection="1">
      <alignment horizontal="center"/>
      <protection locked="0"/>
    </xf>
    <xf numFmtId="168" fontId="48" fillId="0" borderId="0" xfId="0" applyNumberFormat="1" applyFont="1" applyAlignment="1" applyProtection="1">
      <alignment/>
      <protection locked="0"/>
    </xf>
    <xf numFmtId="168" fontId="48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8" fontId="0" fillId="0" borderId="0" xfId="0" applyNumberFormat="1" applyAlignment="1">
      <alignment/>
    </xf>
    <xf numFmtId="168" fontId="0" fillId="0" borderId="12" xfId="0" applyNumberFormat="1" applyBorder="1" applyAlignment="1">
      <alignment/>
    </xf>
    <xf numFmtId="168" fontId="0" fillId="39" borderId="0" xfId="0" applyNumberFormat="1" applyFill="1" applyAlignment="1">
      <alignment/>
    </xf>
    <xf numFmtId="168" fontId="48" fillId="0" borderId="13" xfId="0" applyNumberFormat="1" applyFont="1" applyBorder="1" applyAlignment="1">
      <alignment/>
    </xf>
    <xf numFmtId="168" fontId="48" fillId="0" borderId="0" xfId="0" applyNumberFormat="1" applyFont="1" applyAlignment="1">
      <alignment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0" fillId="0" borderId="14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3">
      <selection activeCell="G28" sqref="G2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3.281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51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9"/>
    </row>
    <row r="2" spans="1:13" ht="15">
      <c r="A2" s="29" t="s">
        <v>17</v>
      </c>
      <c r="B2" s="24"/>
      <c r="C2" s="38" t="s">
        <v>32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7" t="s">
        <v>33</v>
      </c>
      <c r="L3" s="9"/>
    </row>
    <row r="4" ht="13.5">
      <c r="A4" s="1" t="s">
        <v>28</v>
      </c>
    </row>
    <row r="5" spans="1:13" ht="99" customHeight="1">
      <c r="A5" s="48" t="s">
        <v>29</v>
      </c>
      <c r="B5" s="49"/>
      <c r="C5" s="49"/>
      <c r="D5" s="49"/>
      <c r="E5" s="49"/>
      <c r="F5" s="49"/>
      <c r="G5" s="49"/>
      <c r="H5" s="49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3" t="s">
        <v>30</v>
      </c>
      <c r="E8" s="27"/>
      <c r="F8" s="33" t="s">
        <v>31</v>
      </c>
      <c r="G8" s="33" t="s">
        <v>0</v>
      </c>
      <c r="H8" s="33" t="s">
        <v>0</v>
      </c>
      <c r="I8" s="33"/>
      <c r="J8" s="33"/>
      <c r="K8" s="33"/>
      <c r="L8" s="34" t="s">
        <v>15</v>
      </c>
      <c r="M8" s="10" t="s">
        <v>10</v>
      </c>
      <c r="N8" s="35" t="s">
        <v>26</v>
      </c>
    </row>
    <row r="9" spans="4:14" ht="13.5">
      <c r="D9" s="33" t="s">
        <v>1</v>
      </c>
      <c r="E9" s="27"/>
      <c r="F9" s="33" t="s">
        <v>1</v>
      </c>
      <c r="G9" s="33" t="s">
        <v>1</v>
      </c>
      <c r="H9" s="33" t="s">
        <v>14</v>
      </c>
      <c r="I9" s="33"/>
      <c r="J9" s="33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53" t="s">
        <v>2</v>
      </c>
      <c r="B11" s="53"/>
      <c r="C11" s="53"/>
      <c r="D11" s="8">
        <v>1235301</v>
      </c>
      <c r="F11" s="8">
        <v>1104110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54" t="s">
        <v>20</v>
      </c>
      <c r="B13" s="55"/>
      <c r="C13" s="56"/>
      <c r="D13" s="8">
        <v>134632</v>
      </c>
      <c r="F13" s="8">
        <v>148254</v>
      </c>
      <c r="G13" s="5">
        <f>F13-D13</f>
        <v>13622</v>
      </c>
      <c r="H13" s="6">
        <f>IF((D13&gt;F13),(D13-F13)/D13,IF(D13&lt;F13,-(D13-F13)/D13,IF(D13=F13,0)))</f>
        <v>0.10117951155743063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55.5" thickBot="1">
      <c r="A15" s="50" t="s">
        <v>3</v>
      </c>
      <c r="B15" s="50"/>
      <c r="C15" s="50"/>
      <c r="D15" s="8">
        <v>412492</v>
      </c>
      <c r="F15" s="8">
        <v>261134</v>
      </c>
      <c r="G15" s="5">
        <f>F15-D15</f>
        <v>-151358</v>
      </c>
      <c r="H15" s="6">
        <f>IF((D15&gt;F15),(D15-F15)/D15,IF(D15&lt;F15,-(D15-F15)/D15,IF(D15=F15,0)))</f>
        <v>0.3669356011752955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35</v>
      </c>
      <c r="N15" s="13"/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55.5" thickBot="1">
      <c r="A17" s="50" t="s">
        <v>4</v>
      </c>
      <c r="B17" s="50"/>
      <c r="C17" s="50"/>
      <c r="D17" s="8">
        <v>117423</v>
      </c>
      <c r="F17" s="8">
        <v>147425</v>
      </c>
      <c r="G17" s="5">
        <f>F17-D17</f>
        <v>30002</v>
      </c>
      <c r="H17" s="6">
        <f>IF((D17&gt;F17),(D17-F17)/D17,IF(D17&lt;F17,-(D17-F17)/D17,IF(D17=F17,0)))</f>
        <v>0.2555036066188055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IF((H17&lt;15%)*AND(G17&lt;100000)*OR(G17&gt;-100000),"NO","YES")</f>
        <v>YES</v>
      </c>
      <c r="M17" s="10" t="s">
        <v>36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50" t="s">
        <v>7</v>
      </c>
      <c r="B19" s="50"/>
      <c r="C19" s="50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55.5" thickBot="1">
      <c r="A21" s="50" t="s">
        <v>21</v>
      </c>
      <c r="B21" s="50"/>
      <c r="C21" s="50"/>
      <c r="D21" s="8">
        <v>560892</v>
      </c>
      <c r="F21" s="8">
        <v>192587</v>
      </c>
      <c r="G21" s="5">
        <f>F21-D21</f>
        <v>-368305</v>
      </c>
      <c r="H21" s="6">
        <f>IF((D21&gt;F21),(D21-F21)/D21,IF(D21&lt;F21,-(D21-F21)/D21,IF(D21=F21,0)))</f>
        <v>0.6566415637948125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IF((H21&lt;15%)*AND(G21&lt;100000)*OR(G21&gt;-100000),"NO","YES")</f>
        <v>YES</v>
      </c>
      <c r="M21" s="10" t="s">
        <v>37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1104110</v>
      </c>
      <c r="F23" s="2">
        <v>1173486</v>
      </c>
      <c r="G23" s="5"/>
      <c r="H23" s="6"/>
      <c r="K23" s="4"/>
      <c r="L23" s="4"/>
      <c r="M23" s="14" t="s">
        <v>12</v>
      </c>
      <c r="N23" s="23"/>
    </row>
    <row r="24" spans="1:14" s="17" customFormat="1" ht="54.75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50" t="s">
        <v>9</v>
      </c>
      <c r="B26" s="50"/>
      <c r="C26" s="50"/>
      <c r="D26" s="8">
        <v>987306</v>
      </c>
      <c r="F26" s="8">
        <v>1164986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50" t="s">
        <v>8</v>
      </c>
      <c r="B28" s="50"/>
      <c r="C28" s="50"/>
      <c r="D28" s="8">
        <v>2303798</v>
      </c>
      <c r="F28" s="8">
        <v>2305403</v>
      </c>
      <c r="G28" s="5">
        <f>F28-D28</f>
        <v>1605</v>
      </c>
      <c r="H28" s="6">
        <f>IF((D28&gt;F28),(D28-F28)/D28,IF(D28&lt;F28,-(D28-F28)/D28,IF(D28=F28,0)))</f>
        <v>0.0006966756634045172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 t="s">
        <v>34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50" t="s">
        <v>6</v>
      </c>
      <c r="B30" s="50"/>
      <c r="C30" s="50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IF((H30&lt;15%)*AND(G30&lt;100000)*OR(G30&gt;-100000),"NO","YES")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PageLayoutView="0" workbookViewId="0" topLeftCell="A1">
      <selection activeCell="D23" sqref="D23"/>
    </sheetView>
  </sheetViews>
  <sheetFormatPr defaultColWidth="9.140625" defaultRowHeight="15"/>
  <cols>
    <col min="2" max="2" width="27.421875" style="0" bestFit="1" customWidth="1"/>
    <col min="4" max="5" width="9.8515625" style="0" bestFit="1" customWidth="1"/>
    <col min="6" max="6" width="10.140625" style="0" bestFit="1" customWidth="1"/>
    <col min="9" max="9" width="15.28125" style="0" bestFit="1" customWidth="1"/>
    <col min="11" max="11" width="14.140625" style="0" bestFit="1" customWidth="1"/>
  </cols>
  <sheetData>
    <row r="1" ht="15.75" customHeight="1">
      <c r="A1" s="32" t="s">
        <v>51</v>
      </c>
    </row>
    <row r="2" ht="15.75" customHeight="1">
      <c r="A2" s="36" t="s">
        <v>27</v>
      </c>
    </row>
    <row r="3" ht="14.25">
      <c r="A3" t="s">
        <v>22</v>
      </c>
    </row>
    <row r="4" spans="9:13" ht="14.25">
      <c r="I4" s="39"/>
      <c r="J4" s="39"/>
      <c r="K4" s="39"/>
      <c r="L4" s="40"/>
      <c r="M4" s="39"/>
    </row>
    <row r="5" spans="4:13" ht="14.25">
      <c r="D5" s="31" t="s">
        <v>1</v>
      </c>
      <c r="E5" s="31" t="s">
        <v>1</v>
      </c>
      <c r="F5" s="31" t="s">
        <v>1</v>
      </c>
      <c r="I5" s="42"/>
      <c r="J5" s="43"/>
      <c r="K5" s="42"/>
      <c r="L5" s="42"/>
      <c r="M5" s="41"/>
    </row>
    <row r="6" spans="1:13" ht="14.25">
      <c r="A6" s="31" t="s">
        <v>23</v>
      </c>
      <c r="I6" s="42"/>
      <c r="J6" s="42"/>
      <c r="K6" s="42"/>
      <c r="L6" s="42"/>
      <c r="M6" s="41"/>
    </row>
    <row r="7" spans="2:13" ht="14.25">
      <c r="B7" s="41" t="s">
        <v>38</v>
      </c>
      <c r="D7" s="42">
        <v>6391.19</v>
      </c>
      <c r="E7" s="43"/>
      <c r="F7" s="43"/>
      <c r="I7" s="42"/>
      <c r="J7" s="43"/>
      <c r="K7" s="42"/>
      <c r="L7" s="42"/>
      <c r="M7" s="41"/>
    </row>
    <row r="8" spans="2:13" ht="15" customHeight="1">
      <c r="B8" s="41" t="s">
        <v>39</v>
      </c>
      <c r="D8" s="42">
        <v>0</v>
      </c>
      <c r="E8" s="43"/>
      <c r="F8" s="43"/>
      <c r="I8" s="42"/>
      <c r="J8" s="42"/>
      <c r="K8" s="42"/>
      <c r="L8" s="42"/>
      <c r="M8" s="41"/>
    </row>
    <row r="9" spans="2:13" ht="14.25">
      <c r="B9" s="41" t="s">
        <v>40</v>
      </c>
      <c r="D9" s="42">
        <v>3000</v>
      </c>
      <c r="E9" s="43"/>
      <c r="F9" s="43"/>
      <c r="I9" s="42"/>
      <c r="J9" s="42"/>
      <c r="K9" s="42"/>
      <c r="L9" s="42"/>
      <c r="M9" s="41"/>
    </row>
    <row r="10" spans="2:13" ht="14.25">
      <c r="B10" s="41" t="s">
        <v>41</v>
      </c>
      <c r="D10" s="42">
        <v>894786.98</v>
      </c>
      <c r="E10" s="43"/>
      <c r="F10" s="43"/>
      <c r="I10" s="42"/>
      <c r="J10" s="43"/>
      <c r="K10" s="42"/>
      <c r="L10" s="42"/>
      <c r="M10" s="41"/>
    </row>
    <row r="11" spans="2:13" ht="14.25">
      <c r="B11" s="41" t="s">
        <v>42</v>
      </c>
      <c r="D11" s="42">
        <v>106302.39</v>
      </c>
      <c r="E11" s="43"/>
      <c r="F11" s="43"/>
      <c r="I11" s="42"/>
      <c r="J11" s="43"/>
      <c r="K11" s="42"/>
      <c r="L11" s="42"/>
      <c r="M11" s="41"/>
    </row>
    <row r="12" spans="2:13" ht="14.25">
      <c r="B12" s="41" t="s">
        <v>43</v>
      </c>
      <c r="D12" s="42">
        <v>1500</v>
      </c>
      <c r="E12" s="43"/>
      <c r="F12" s="43"/>
      <c r="I12" s="42"/>
      <c r="J12" s="43"/>
      <c r="K12" s="42"/>
      <c r="L12" s="42"/>
      <c r="M12" s="41"/>
    </row>
    <row r="13" spans="2:13" ht="14.25">
      <c r="B13" s="41" t="s">
        <v>44</v>
      </c>
      <c r="D13" s="42">
        <v>0</v>
      </c>
      <c r="E13" s="43"/>
      <c r="F13" s="43"/>
      <c r="I13" s="42"/>
      <c r="J13" s="42"/>
      <c r="K13" s="42"/>
      <c r="L13" s="42"/>
      <c r="M13" s="41"/>
    </row>
    <row r="14" spans="2:13" ht="14.25">
      <c r="B14" s="41" t="s">
        <v>45</v>
      </c>
      <c r="D14" s="42">
        <v>0</v>
      </c>
      <c r="E14" s="43"/>
      <c r="F14" s="43"/>
      <c r="I14" s="42"/>
      <c r="J14" s="43"/>
      <c r="K14" s="42"/>
      <c r="L14" s="42"/>
      <c r="M14" s="41"/>
    </row>
    <row r="15" spans="2:13" ht="14.25">
      <c r="B15" s="41" t="s">
        <v>46</v>
      </c>
      <c r="D15" s="42">
        <v>100818.79</v>
      </c>
      <c r="E15" s="43"/>
      <c r="F15" s="43"/>
      <c r="I15" s="42"/>
      <c r="J15" s="43"/>
      <c r="K15" s="42"/>
      <c r="L15" s="42"/>
      <c r="M15" s="41"/>
    </row>
    <row r="16" spans="2:13" ht="14.25">
      <c r="B16" s="41" t="s">
        <v>47</v>
      </c>
      <c r="D16" s="42">
        <v>1000</v>
      </c>
      <c r="E16" s="43"/>
      <c r="F16" s="43"/>
      <c r="I16" s="42"/>
      <c r="J16" s="43"/>
      <c r="K16" s="42"/>
      <c r="L16" s="42"/>
      <c r="M16" s="41"/>
    </row>
    <row r="17" spans="2:13" ht="14.25">
      <c r="B17" s="41" t="s">
        <v>48</v>
      </c>
      <c r="D17" s="42">
        <v>1000</v>
      </c>
      <c r="E17" s="43"/>
      <c r="F17" s="43"/>
      <c r="I17" s="42"/>
      <c r="J17" s="42"/>
      <c r="K17" s="42"/>
      <c r="L17" s="42"/>
      <c r="M17" s="41"/>
    </row>
    <row r="18" spans="2:13" ht="14.25">
      <c r="B18" s="41" t="s">
        <v>49</v>
      </c>
      <c r="D18" s="42">
        <v>1500</v>
      </c>
      <c r="E18" s="43"/>
      <c r="F18" s="43"/>
      <c r="I18" s="39"/>
      <c r="J18" s="39"/>
      <c r="K18" s="39"/>
      <c r="L18" s="39"/>
      <c r="M18" s="41"/>
    </row>
    <row r="19" spans="2:6" ht="14.25">
      <c r="B19" s="41" t="s">
        <v>50</v>
      </c>
      <c r="D19" s="42">
        <v>22992.84</v>
      </c>
      <c r="E19" s="43"/>
      <c r="F19" s="43"/>
    </row>
    <row r="20" spans="4:6" ht="14.25">
      <c r="D20" s="43">
        <f>SUM(D7:D19)</f>
        <v>1139292.19</v>
      </c>
      <c r="E20" s="44">
        <f>SUM(D7:D19)</f>
        <v>1139292.19</v>
      </c>
      <c r="F20" s="43"/>
    </row>
    <row r="21" spans="4:6" ht="14.25">
      <c r="D21" s="43"/>
      <c r="E21" s="43"/>
      <c r="F21" s="43"/>
    </row>
    <row r="22" spans="1:6" ht="14.25">
      <c r="A22" s="31" t="s">
        <v>24</v>
      </c>
      <c r="D22" s="45">
        <v>34193</v>
      </c>
      <c r="E22" s="43"/>
      <c r="F22" s="43"/>
    </row>
    <row r="23" spans="4:6" ht="14.25">
      <c r="D23" s="47"/>
      <c r="E23" s="44">
        <f>D22</f>
        <v>34193</v>
      </c>
      <c r="F23" s="43"/>
    </row>
    <row r="24" spans="1:6" ht="15" thickBot="1">
      <c r="A24" s="31" t="s">
        <v>25</v>
      </c>
      <c r="D24" s="43"/>
      <c r="E24" s="43"/>
      <c r="F24" s="46">
        <f>E20+E23</f>
        <v>1173485.19</v>
      </c>
    </row>
    <row r="25" spans="4:6" ht="15" thickTop="1">
      <c r="D25" s="43"/>
      <c r="E25" s="43"/>
      <c r="F25" s="43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Jenny Hoodless</cp:lastModifiedBy>
  <cp:lastPrinted>2022-04-25T15:27:44Z</cp:lastPrinted>
  <dcterms:created xsi:type="dcterms:W3CDTF">2012-07-11T10:01:28Z</dcterms:created>
  <dcterms:modified xsi:type="dcterms:W3CDTF">2022-04-26T10:56:03Z</dcterms:modified>
  <cp:category/>
  <cp:version/>
  <cp:contentType/>
  <cp:contentStatus/>
</cp:coreProperties>
</file>